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Backup\public_html\calc\"/>
    </mc:Choice>
  </mc:AlternateContent>
  <bookViews>
    <workbookView xWindow="0" yWindow="135" windowWidth="17370" windowHeight="10740"/>
  </bookViews>
  <sheets>
    <sheet name="Acid Method Calculator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2" i="1" s="1"/>
  <c r="G8" i="1"/>
  <c r="F9" i="1"/>
  <c r="G9" i="1"/>
  <c r="F10" i="1"/>
  <c r="G10" i="1"/>
  <c r="F11" i="1"/>
  <c r="G11" i="1"/>
  <c r="F12" i="1"/>
  <c r="G12" i="1"/>
  <c r="F7" i="1"/>
  <c r="G24" i="1"/>
  <c r="F24" i="1"/>
  <c r="G32" i="1"/>
  <c r="F32" i="1"/>
  <c r="G33" i="1"/>
  <c r="F33" i="1"/>
  <c r="H33" i="1" s="1"/>
  <c r="G30" i="1"/>
  <c r="F30" i="1"/>
  <c r="G31" i="1"/>
  <c r="F31" i="1"/>
  <c r="H31" i="1" s="1"/>
  <c r="G28" i="1"/>
  <c r="F28" i="1"/>
  <c r="G29" i="1"/>
  <c r="F29" i="1"/>
  <c r="G26" i="1"/>
  <c r="F26" i="1"/>
  <c r="G27" i="1"/>
  <c r="F27" i="1"/>
  <c r="H27" i="1" s="1"/>
  <c r="G22" i="1"/>
  <c r="F22" i="1"/>
  <c r="H22" i="1" s="1"/>
  <c r="G23" i="1"/>
  <c r="F23" i="1"/>
  <c r="G20" i="1"/>
  <c r="F20" i="1"/>
  <c r="G21" i="1"/>
  <c r="H21" i="1" s="1"/>
  <c r="F21" i="1"/>
  <c r="G18" i="1"/>
  <c r="F18" i="1"/>
  <c r="G19" i="1"/>
  <c r="F19" i="1"/>
  <c r="G16" i="1"/>
  <c r="F16" i="1"/>
  <c r="G17" i="1"/>
  <c r="F17" i="1"/>
  <c r="G14" i="1"/>
  <c r="F14" i="1"/>
  <c r="G15" i="1"/>
  <c r="F15" i="1"/>
  <c r="G25" i="1"/>
  <c r="H25" i="1"/>
  <c r="F25" i="1"/>
  <c r="G7" i="1"/>
  <c r="F1" i="1"/>
  <c r="H30" i="1"/>
  <c r="H17" i="1"/>
  <c r="H18" i="1"/>
  <c r="H26" i="1"/>
  <c r="H29" i="1"/>
  <c r="H28" i="1"/>
  <c r="H32" i="1"/>
  <c r="H24" i="1"/>
  <c r="H12" i="1"/>
  <c r="H10" i="1"/>
  <c r="H9" i="1"/>
  <c r="H11" i="1"/>
  <c r="H14" i="1"/>
  <c r="H15" i="1"/>
  <c r="H16" i="1"/>
  <c r="H19" i="1"/>
  <c r="H20" i="1"/>
  <c r="H23" i="1"/>
  <c r="M14" i="1" l="1"/>
  <c r="L14" i="1"/>
  <c r="M10" i="1"/>
  <c r="M22" i="1"/>
  <c r="O23" i="1" s="1"/>
  <c r="M16" i="1"/>
  <c r="O17" i="1" s="1"/>
  <c r="M31" i="1"/>
  <c r="L20" i="1"/>
  <c r="L9" i="1"/>
  <c r="L22" i="1"/>
  <c r="N23" i="1" s="1"/>
  <c r="M15" i="1"/>
  <c r="L31" i="1"/>
  <c r="L33" i="1"/>
  <c r="L32" i="1"/>
  <c r="N33" i="1" s="1"/>
  <c r="L15" i="1"/>
  <c r="L21" i="1"/>
  <c r="L8" i="1"/>
  <c r="L27" i="1"/>
  <c r="M8" i="1"/>
  <c r="L26" i="1"/>
  <c r="M9" i="1"/>
  <c r="L16" i="1"/>
  <c r="N17" i="1" s="1"/>
  <c r="M18" i="1"/>
  <c r="M11" i="1"/>
  <c r="M30" i="1"/>
  <c r="O31" i="1" s="1"/>
  <c r="M17" i="1"/>
  <c r="M25" i="1"/>
  <c r="M32" i="1"/>
  <c r="O33" i="1" s="1"/>
  <c r="L25" i="1"/>
  <c r="L23" i="1"/>
  <c r="M23" i="1"/>
  <c r="M33" i="1"/>
  <c r="M21" i="1"/>
  <c r="M24" i="1"/>
  <c r="O25" i="1" s="1"/>
  <c r="L29" i="1"/>
  <c r="M29" i="1"/>
  <c r="L30" i="1"/>
  <c r="N31" i="1" s="1"/>
  <c r="M28" i="1"/>
  <c r="O29" i="1" s="1"/>
  <c r="L28" i="1"/>
  <c r="N29" i="1" s="1"/>
  <c r="L12" i="1"/>
  <c r="M27" i="1"/>
  <c r="M26" i="1"/>
  <c r="O27" i="1" s="1"/>
  <c r="L11" i="1"/>
  <c r="L17" i="1"/>
  <c r="L24" i="1"/>
  <c r="N25" i="1" s="1"/>
  <c r="M20" i="1"/>
  <c r="O21" i="1" s="1"/>
  <c r="L18" i="1"/>
  <c r="L10" i="1"/>
  <c r="M12" i="1"/>
  <c r="L19" i="1"/>
  <c r="M19" i="1"/>
  <c r="N27" i="1" l="1"/>
  <c r="N21" i="1"/>
  <c r="N19" i="1"/>
  <c r="O19" i="1"/>
  <c r="N15" i="1"/>
  <c r="O15" i="1"/>
</calcChain>
</file>

<file path=xl/sharedStrings.xml><?xml version="1.0" encoding="utf-8"?>
<sst xmlns="http://schemas.openxmlformats.org/spreadsheetml/2006/main" count="123" uniqueCount="53">
  <si>
    <t>Calculated slope for full standard curve</t>
  </si>
  <si>
    <t>Full Curve</t>
  </si>
  <si>
    <t>Conc. Of</t>
  </si>
  <si>
    <t>Raw</t>
  </si>
  <si>
    <t>Blank Corrected</t>
  </si>
  <si>
    <t xml:space="preserve">Acidification </t>
  </si>
  <si>
    <t xml:space="preserve">Dilution </t>
  </si>
  <si>
    <t xml:space="preserve">Volume </t>
  </si>
  <si>
    <t>calculated Chl.</t>
  </si>
  <si>
    <t>calculated Pheo.</t>
  </si>
  <si>
    <t>Std. (ug/L)</t>
  </si>
  <si>
    <t>Fb (RFU)</t>
  </si>
  <si>
    <t>Fa (RFU)</t>
  </si>
  <si>
    <t>Ratio</t>
  </si>
  <si>
    <t>Factor</t>
  </si>
  <si>
    <t>Filtered (ml)</t>
  </si>
  <si>
    <t>Extracted (ml)</t>
  </si>
  <si>
    <t>Conc. (ug/L)</t>
  </si>
  <si>
    <t>BLANK</t>
  </si>
  <si>
    <t>Std. 1</t>
  </si>
  <si>
    <t>Std. 2</t>
  </si>
  <si>
    <t>Std. 3</t>
  </si>
  <si>
    <t>Std. 4</t>
  </si>
  <si>
    <t>Std. 5</t>
  </si>
  <si>
    <t>-</t>
  </si>
  <si>
    <t>NOTES:</t>
  </si>
  <si>
    <t>Average Acidification Ratio for full standard curve</t>
  </si>
  <si>
    <t xml:space="preserve">Range of Acceptable Acidification Ratios (1.8 - 2.2).  If any of your ratios are out of this range, your chlorophyll standard </t>
  </si>
  <si>
    <t>is either too low in concentration to be used for calculating an Acid Ratio or the Chlorophyll in solution has been degraded.</t>
  </si>
  <si>
    <t>Only enter values in blue cells</t>
  </si>
  <si>
    <t>Ave Chl.</t>
  </si>
  <si>
    <t>Ave Pheo.</t>
  </si>
  <si>
    <t>Sample 1 (A)</t>
  </si>
  <si>
    <t>Sample 1 (B)</t>
  </si>
  <si>
    <t>Sample 2 (A)</t>
  </si>
  <si>
    <t>Sample 2 (B)</t>
  </si>
  <si>
    <t>Sample 4 (A)</t>
  </si>
  <si>
    <t>Sample 6 (A)</t>
  </si>
  <si>
    <t>Sample 6 (B)</t>
  </si>
  <si>
    <t>Sample 7 (B)</t>
  </si>
  <si>
    <t>Sample 7 (A)</t>
  </si>
  <si>
    <t>Sample 9 (A)</t>
  </si>
  <si>
    <t>Sample 9 (B)</t>
  </si>
  <si>
    <t>Sample 3 (A)</t>
  </si>
  <si>
    <t>Sample 3 (B)</t>
  </si>
  <si>
    <t>Sample 4 (B)</t>
  </si>
  <si>
    <t>Sample 5 (A)</t>
  </si>
  <si>
    <t>Sample 5 (B)</t>
  </si>
  <si>
    <t>Sample 8 (A)</t>
  </si>
  <si>
    <t>Sample 8 (B)</t>
  </si>
  <si>
    <t>Sample 10 (A)</t>
  </si>
  <si>
    <t>Sample 10 (B)</t>
  </si>
  <si>
    <t>The spreadsheet is set up for replicates, but if you won't be doing replicates simply enter a zero for the replicate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</si>
</sst>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21" x14ac:knownFonts="1"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6"/>
      <color indexed="12"/>
      <name val="Arial"/>
      <family val="2"/>
    </font>
    <font>
      <sz val="14"/>
      <color indexed="10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4"/>
      <name val="Arial"/>
      <family val="2"/>
    </font>
    <font>
      <b/>
      <sz val="13"/>
      <color indexed="12"/>
      <name val="Arial"/>
      <family val="2"/>
    </font>
    <font>
      <b/>
      <sz val="13"/>
      <color indexed="10"/>
      <name val="Arial"/>
      <family val="2"/>
    </font>
    <font>
      <sz val="13"/>
      <color indexed="17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3"/>
      <color indexed="17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85" zoomScaleNormal="85" workbookViewId="0">
      <selection activeCell="A43" sqref="A43"/>
    </sheetView>
  </sheetViews>
  <sheetFormatPr defaultRowHeight="15" x14ac:dyDescent="0.2"/>
  <cols>
    <col min="1" max="1" width="24.28515625" customWidth="1"/>
    <col min="2" max="2" width="12" customWidth="1"/>
    <col min="3" max="3" width="14.85546875" bestFit="1" customWidth="1"/>
    <col min="4" max="4" width="15.7109375" style="24" customWidth="1"/>
    <col min="5" max="5" width="19.7109375" style="24" customWidth="1"/>
    <col min="6" max="7" width="21" bestFit="1" customWidth="1"/>
    <col min="8" max="8" width="16.42578125" bestFit="1" customWidth="1"/>
    <col min="9" max="9" width="11" bestFit="1" customWidth="1"/>
    <col min="10" max="10" width="15.5703125" style="22" bestFit="1" customWidth="1"/>
    <col min="11" max="11" width="18" bestFit="1" customWidth="1"/>
    <col min="12" max="12" width="17.28515625" customWidth="1"/>
    <col min="13" max="13" width="21.7109375" bestFit="1" customWidth="1"/>
    <col min="14" max="14" width="19.28515625" style="23" customWidth="1"/>
    <col min="15" max="15" width="14.7109375" style="23" bestFit="1" customWidth="1"/>
    <col min="16" max="16" width="16.42578125" bestFit="1" customWidth="1"/>
  </cols>
  <sheetData>
    <row r="1" spans="1:15" ht="18" x14ac:dyDescent="0.25">
      <c r="B1" s="8" t="s">
        <v>0</v>
      </c>
      <c r="C1" s="1"/>
      <c r="D1" s="4"/>
      <c r="E1" s="4"/>
      <c r="F1" s="9">
        <f>SLOPE(C7:C12,F7:F12)</f>
        <v>6.5142857142857146E-3</v>
      </c>
    </row>
    <row r="2" spans="1:15" ht="18" x14ac:dyDescent="0.25">
      <c r="B2" s="8" t="s">
        <v>26</v>
      </c>
      <c r="C2" s="1"/>
      <c r="D2" s="4"/>
      <c r="E2" s="4"/>
      <c r="F2" s="8">
        <f>SUM(H8:H12)/COUNTIF(H8:H12, "&gt;0")</f>
        <v>2</v>
      </c>
    </row>
    <row r="4" spans="1:15" ht="16.5" x14ac:dyDescent="0.25">
      <c r="L4" s="15" t="s">
        <v>1</v>
      </c>
      <c r="M4" s="15" t="s">
        <v>1</v>
      </c>
    </row>
    <row r="5" spans="1:15" s="12" customFormat="1" ht="18" x14ac:dyDescent="0.25">
      <c r="B5" s="11"/>
      <c r="C5" s="13" t="s">
        <v>2</v>
      </c>
      <c r="D5" s="13" t="s">
        <v>3</v>
      </c>
      <c r="E5" s="13" t="s">
        <v>3</v>
      </c>
      <c r="F5" s="14" t="s">
        <v>4</v>
      </c>
      <c r="G5" s="14" t="s">
        <v>4</v>
      </c>
      <c r="H5" s="14" t="s">
        <v>5</v>
      </c>
      <c r="I5" s="13" t="s">
        <v>6</v>
      </c>
      <c r="J5" s="25" t="s">
        <v>7</v>
      </c>
      <c r="K5" s="13" t="s">
        <v>7</v>
      </c>
      <c r="L5" s="15" t="s">
        <v>8</v>
      </c>
      <c r="M5" s="15" t="s">
        <v>9</v>
      </c>
      <c r="N5" s="33"/>
      <c r="O5" s="33"/>
    </row>
    <row r="6" spans="1:15" s="12" customFormat="1" ht="18" x14ac:dyDescent="0.25">
      <c r="B6" s="11"/>
      <c r="C6" s="13" t="s">
        <v>10</v>
      </c>
      <c r="D6" s="13" t="s">
        <v>11</v>
      </c>
      <c r="E6" s="13" t="s">
        <v>12</v>
      </c>
      <c r="F6" s="14" t="s">
        <v>11</v>
      </c>
      <c r="G6" s="14" t="s">
        <v>12</v>
      </c>
      <c r="H6" s="14" t="s">
        <v>13</v>
      </c>
      <c r="I6" s="13" t="s">
        <v>14</v>
      </c>
      <c r="J6" s="25" t="s">
        <v>15</v>
      </c>
      <c r="K6" s="13" t="s">
        <v>16</v>
      </c>
      <c r="L6" s="15" t="s">
        <v>17</v>
      </c>
      <c r="M6" s="15" t="s">
        <v>17</v>
      </c>
      <c r="N6" s="33"/>
      <c r="O6" s="33"/>
    </row>
    <row r="7" spans="1:15" x14ac:dyDescent="0.2">
      <c r="B7" s="21" t="s">
        <v>18</v>
      </c>
      <c r="C7" s="2">
        <v>0</v>
      </c>
      <c r="D7" s="3">
        <v>0</v>
      </c>
      <c r="E7" s="3">
        <v>0</v>
      </c>
      <c r="F7" s="4">
        <f t="shared" ref="F7:F12" si="0">D7-$D$7</f>
        <v>0</v>
      </c>
      <c r="G7" s="4">
        <f t="shared" ref="G7:G12" si="1">E7-$E$7</f>
        <v>0</v>
      </c>
      <c r="H7" s="4" t="s">
        <v>24</v>
      </c>
      <c r="I7" s="2" t="s">
        <v>24</v>
      </c>
      <c r="J7" s="22" t="s">
        <v>24</v>
      </c>
      <c r="K7" s="2" t="s">
        <v>24</v>
      </c>
      <c r="L7" s="5" t="s">
        <v>24</v>
      </c>
      <c r="M7" s="5" t="s">
        <v>24</v>
      </c>
    </row>
    <row r="8" spans="1:15" x14ac:dyDescent="0.2">
      <c r="B8" s="21" t="s">
        <v>19</v>
      </c>
      <c r="C8" s="17">
        <v>10</v>
      </c>
      <c r="D8" s="18">
        <v>2500</v>
      </c>
      <c r="E8" s="18">
        <v>1250</v>
      </c>
      <c r="F8" s="19">
        <f t="shared" si="0"/>
        <v>2500</v>
      </c>
      <c r="G8" s="19">
        <f t="shared" si="1"/>
        <v>1250</v>
      </c>
      <c r="H8" s="20">
        <f>IF((AND(2.2&gt;(F8/G8), (F8/G8)&gt;1)), (F8/G8), 0)</f>
        <v>2</v>
      </c>
      <c r="I8" s="17">
        <v>1</v>
      </c>
      <c r="J8" s="22">
        <v>1</v>
      </c>
      <c r="K8" s="17">
        <v>1</v>
      </c>
      <c r="L8" s="16">
        <f>($F$2/($F$2-1))*($F$1)*(F8-G8)*I8*(K8/J8)</f>
        <v>16.285714285714288</v>
      </c>
      <c r="M8" s="16">
        <f>($F$2/($F$2-1))*($F$1)*(($F$2*G8)-F8)*I8*(K8/J8)</f>
        <v>0</v>
      </c>
    </row>
    <row r="9" spans="1:15" x14ac:dyDescent="0.2">
      <c r="B9" s="21" t="s">
        <v>20</v>
      </c>
      <c r="C9" s="17">
        <v>20</v>
      </c>
      <c r="D9" s="18">
        <v>5000</v>
      </c>
      <c r="E9" s="18">
        <v>2500</v>
      </c>
      <c r="F9" s="19">
        <f t="shared" si="0"/>
        <v>5000</v>
      </c>
      <c r="G9" s="19">
        <f t="shared" si="1"/>
        <v>2500</v>
      </c>
      <c r="H9" s="20">
        <f>IF((AND(2.2&gt;(F9/G9), (F9/G9)&gt;1)), (F9/G9), 0)</f>
        <v>2</v>
      </c>
      <c r="I9" s="17">
        <v>1</v>
      </c>
      <c r="J9" s="22">
        <v>1</v>
      </c>
      <c r="K9" s="17">
        <v>1</v>
      </c>
      <c r="L9" s="16">
        <f>($F$2/($F$2-1))*($F$1)*(F9-G9)*I9*(K9/J9)</f>
        <v>32.571428571428577</v>
      </c>
      <c r="M9" s="16">
        <f>($F$2/($F$2-1))*($F$1)*(($F$2*G9)-F9)*I9*(K9/J9)</f>
        <v>0</v>
      </c>
    </row>
    <row r="10" spans="1:15" x14ac:dyDescent="0.2">
      <c r="B10" s="21" t="s">
        <v>21</v>
      </c>
      <c r="C10" s="17">
        <v>40</v>
      </c>
      <c r="D10" s="18">
        <v>7500</v>
      </c>
      <c r="E10" s="18">
        <v>3750</v>
      </c>
      <c r="F10" s="19">
        <f t="shared" si="0"/>
        <v>7500</v>
      </c>
      <c r="G10" s="19">
        <f t="shared" si="1"/>
        <v>3750</v>
      </c>
      <c r="H10" s="20">
        <f>IF((AND(2.2&gt;(F10/G10), (F10/G10)&gt;1)), (F10/G10), 0)</f>
        <v>2</v>
      </c>
      <c r="I10" s="17">
        <v>1</v>
      </c>
      <c r="J10" s="22">
        <v>1</v>
      </c>
      <c r="K10" s="17">
        <v>1</v>
      </c>
      <c r="L10" s="16">
        <f>($F$2/($F$2-1))*($F$1)*(F10-G10)*I10*(K10/J10)</f>
        <v>48.857142857142861</v>
      </c>
      <c r="M10" s="16">
        <f>($F$2/($F$2-1))*($F$1)*(($F$2*G10)-F10)*I10*(K10/J10)</f>
        <v>0</v>
      </c>
    </row>
    <row r="11" spans="1:15" x14ac:dyDescent="0.2">
      <c r="B11" s="21" t="s">
        <v>22</v>
      </c>
      <c r="C11" s="17">
        <v>60</v>
      </c>
      <c r="D11" s="18">
        <v>10000</v>
      </c>
      <c r="E11" s="18">
        <v>5000</v>
      </c>
      <c r="F11" s="19">
        <f t="shared" si="0"/>
        <v>10000</v>
      </c>
      <c r="G11" s="19">
        <f t="shared" si="1"/>
        <v>5000</v>
      </c>
      <c r="H11" s="20">
        <f>IF((AND(2.2&gt;(F11/G11), (F11/G11)&gt;1)), (F11/G11), 0)</f>
        <v>2</v>
      </c>
      <c r="I11" s="17">
        <v>1</v>
      </c>
      <c r="J11" s="22">
        <v>1</v>
      </c>
      <c r="K11" s="17">
        <v>1</v>
      </c>
      <c r="L11" s="16">
        <f>($F$2/($F$2-1))*($F$1)*(F11-G11)*I11*(K11/J11)</f>
        <v>65.142857142857153</v>
      </c>
      <c r="M11" s="16">
        <f>($F$2/($F$2-1))*($F$1)*(($F$2*G11)-F11)*I11*(K11/J11)</f>
        <v>0</v>
      </c>
    </row>
    <row r="12" spans="1:15" ht="16.5" x14ac:dyDescent="0.25">
      <c r="B12" s="21" t="s">
        <v>23</v>
      </c>
      <c r="C12" s="17">
        <v>80</v>
      </c>
      <c r="D12" s="18">
        <v>12500</v>
      </c>
      <c r="E12" s="18">
        <v>6250</v>
      </c>
      <c r="F12" s="19">
        <f t="shared" si="0"/>
        <v>12500</v>
      </c>
      <c r="G12" s="19">
        <f t="shared" si="1"/>
        <v>6250</v>
      </c>
      <c r="H12" s="20">
        <f>IF((AND(2.2&gt;(F12/G12), (F12/G12)&gt;1)), (F12/G12), 0)</f>
        <v>2</v>
      </c>
      <c r="I12" s="17">
        <v>1</v>
      </c>
      <c r="J12" s="22">
        <v>1</v>
      </c>
      <c r="K12" s="17">
        <v>1</v>
      </c>
      <c r="L12" s="16">
        <f>($F$2/($F$2-1))*($F$1)*(F12-G12)*I12*(K12/J12)</f>
        <v>81.428571428571431</v>
      </c>
      <c r="M12" s="16">
        <f>($F$2/($F$2-1))*($F$1)*(($F$2*G12)-F12)*I12*(K12/J12)</f>
        <v>0</v>
      </c>
      <c r="N12" s="32" t="s">
        <v>30</v>
      </c>
      <c r="O12" s="32" t="s">
        <v>31</v>
      </c>
    </row>
    <row r="13" spans="1:15" ht="16.5" x14ac:dyDescent="0.25">
      <c r="B13" s="21"/>
      <c r="C13" s="10"/>
      <c r="D13" s="10"/>
      <c r="E13" s="10"/>
      <c r="F13" s="10"/>
      <c r="G13" s="10"/>
      <c r="H13" s="10"/>
      <c r="I13" s="10"/>
      <c r="K13" s="10"/>
      <c r="L13" s="16"/>
      <c r="M13" s="16"/>
      <c r="N13" s="32" t="s">
        <v>17</v>
      </c>
      <c r="O13" s="32" t="s">
        <v>17</v>
      </c>
    </row>
    <row r="14" spans="1:15" x14ac:dyDescent="0.2">
      <c r="A14" s="36" t="s">
        <v>32</v>
      </c>
      <c r="B14" s="26"/>
      <c r="C14" s="26" t="s">
        <v>24</v>
      </c>
      <c r="D14" s="27">
        <v>2500</v>
      </c>
      <c r="E14" s="27">
        <v>1250</v>
      </c>
      <c r="F14" s="28">
        <f t="shared" ref="F14:F33" si="2">D14-$D$7</f>
        <v>2500</v>
      </c>
      <c r="G14" s="28">
        <f t="shared" ref="G14:G33" si="3">E14-$E$7</f>
        <v>1250</v>
      </c>
      <c r="H14" s="29">
        <f>F14/G14</f>
        <v>2</v>
      </c>
      <c r="I14" s="30">
        <v>1</v>
      </c>
      <c r="J14" s="27">
        <v>1</v>
      </c>
      <c r="K14" s="30">
        <v>1</v>
      </c>
      <c r="L14" s="31">
        <f t="shared" ref="L14:L33" si="4">($F$2/($F$2-1))*($F$1)*(F14-G14)*I14*(K14/J14)</f>
        <v>16.285714285714288</v>
      </c>
      <c r="M14" s="31">
        <f t="shared" ref="M14:M33" si="5">($F$2/($F$2-1))*($F$1)*(($F$2*G14)-F14)*I14*(K14/J14)</f>
        <v>0</v>
      </c>
    </row>
    <row r="15" spans="1:15" x14ac:dyDescent="0.2">
      <c r="A15" s="36" t="s">
        <v>33</v>
      </c>
      <c r="B15" s="26"/>
      <c r="C15" s="26" t="s">
        <v>24</v>
      </c>
      <c r="D15" s="27">
        <v>2500</v>
      </c>
      <c r="E15" s="27">
        <v>1250</v>
      </c>
      <c r="F15" s="28">
        <f t="shared" si="2"/>
        <v>2500</v>
      </c>
      <c r="G15" s="28">
        <f t="shared" si="3"/>
        <v>1250</v>
      </c>
      <c r="H15" s="29">
        <f>F15/G15</f>
        <v>2</v>
      </c>
      <c r="I15" s="30">
        <v>1</v>
      </c>
      <c r="J15" s="27">
        <v>1</v>
      </c>
      <c r="K15" s="30">
        <v>1</v>
      </c>
      <c r="L15" s="31">
        <f t="shared" si="4"/>
        <v>16.285714285714288</v>
      </c>
      <c r="M15" s="31">
        <f t="shared" si="5"/>
        <v>0</v>
      </c>
      <c r="N15" s="34">
        <f>SUM(L14:L15)/COUNTIF(L14:L15, "&gt;0")</f>
        <v>16.285714285714288</v>
      </c>
      <c r="O15" s="34">
        <f>SUM(M14:M15)/COUNTIF(M14:M15, "&gt;-20")</f>
        <v>0</v>
      </c>
    </row>
    <row r="16" spans="1:15" x14ac:dyDescent="0.2">
      <c r="A16" s="37" t="s">
        <v>34</v>
      </c>
      <c r="B16" s="21"/>
      <c r="C16" s="21" t="s">
        <v>24</v>
      </c>
      <c r="D16" s="35" t="s">
        <v>24</v>
      </c>
      <c r="E16" s="35" t="s">
        <v>24</v>
      </c>
      <c r="F16" s="19" t="e">
        <f t="shared" si="2"/>
        <v>#VALUE!</v>
      </c>
      <c r="G16" s="19" t="e">
        <f t="shared" si="3"/>
        <v>#VALUE!</v>
      </c>
      <c r="H16" s="20" t="e">
        <f t="shared" ref="H16:H33" si="6">F16/G16</f>
        <v>#VALUE!</v>
      </c>
      <c r="I16" s="17">
        <v>1</v>
      </c>
      <c r="J16" s="22">
        <v>1</v>
      </c>
      <c r="K16" s="17">
        <v>1</v>
      </c>
      <c r="L16" s="16" t="e">
        <f t="shared" si="4"/>
        <v>#VALUE!</v>
      </c>
      <c r="M16" s="16" t="e">
        <f t="shared" si="5"/>
        <v>#VALUE!</v>
      </c>
    </row>
    <row r="17" spans="1:15" x14ac:dyDescent="0.2">
      <c r="A17" s="37" t="s">
        <v>35</v>
      </c>
      <c r="B17" s="21"/>
      <c r="C17" s="21" t="s">
        <v>24</v>
      </c>
      <c r="D17" s="35" t="s">
        <v>24</v>
      </c>
      <c r="E17" s="35" t="s">
        <v>24</v>
      </c>
      <c r="F17" s="19" t="e">
        <f t="shared" si="2"/>
        <v>#VALUE!</v>
      </c>
      <c r="G17" s="19" t="e">
        <f t="shared" si="3"/>
        <v>#VALUE!</v>
      </c>
      <c r="H17" s="20" t="e">
        <f t="shared" si="6"/>
        <v>#VALUE!</v>
      </c>
      <c r="I17" s="17">
        <v>1</v>
      </c>
      <c r="J17" s="22">
        <v>1</v>
      </c>
      <c r="K17" s="17">
        <v>1</v>
      </c>
      <c r="L17" s="16" t="e">
        <f t="shared" si="4"/>
        <v>#VALUE!</v>
      </c>
      <c r="M17" s="16" t="e">
        <f t="shared" si="5"/>
        <v>#VALUE!</v>
      </c>
      <c r="N17" s="34" t="e">
        <f>SUM(L16:L17)/COUNTIF(L16:L17, "&gt;0")</f>
        <v>#VALUE!</v>
      </c>
      <c r="O17" s="34" t="e">
        <f>SUM(M16:M17)/COUNTIF(M16:M17, "&gt;-20")</f>
        <v>#VALUE!</v>
      </c>
    </row>
    <row r="18" spans="1:15" x14ac:dyDescent="0.2">
      <c r="A18" s="36" t="s">
        <v>43</v>
      </c>
      <c r="B18" s="26"/>
      <c r="C18" s="26" t="s">
        <v>24</v>
      </c>
      <c r="D18" s="27" t="s">
        <v>24</v>
      </c>
      <c r="E18" s="27" t="s">
        <v>24</v>
      </c>
      <c r="F18" s="28" t="e">
        <f t="shared" si="2"/>
        <v>#VALUE!</v>
      </c>
      <c r="G18" s="28" t="e">
        <f t="shared" si="3"/>
        <v>#VALUE!</v>
      </c>
      <c r="H18" s="29" t="e">
        <f t="shared" si="6"/>
        <v>#VALUE!</v>
      </c>
      <c r="I18" s="30">
        <v>1</v>
      </c>
      <c r="J18" s="27">
        <v>1</v>
      </c>
      <c r="K18" s="30">
        <v>1</v>
      </c>
      <c r="L18" s="31" t="e">
        <f t="shared" si="4"/>
        <v>#VALUE!</v>
      </c>
      <c r="M18" s="31" t="e">
        <f t="shared" si="5"/>
        <v>#VALUE!</v>
      </c>
    </row>
    <row r="19" spans="1:15" x14ac:dyDescent="0.2">
      <c r="A19" s="36" t="s">
        <v>44</v>
      </c>
      <c r="B19" s="26"/>
      <c r="C19" s="26" t="s">
        <v>24</v>
      </c>
      <c r="D19" s="27" t="s">
        <v>24</v>
      </c>
      <c r="E19" s="27" t="s">
        <v>24</v>
      </c>
      <c r="F19" s="28" t="e">
        <f t="shared" si="2"/>
        <v>#VALUE!</v>
      </c>
      <c r="G19" s="28" t="e">
        <f t="shared" si="3"/>
        <v>#VALUE!</v>
      </c>
      <c r="H19" s="29" t="e">
        <f t="shared" si="6"/>
        <v>#VALUE!</v>
      </c>
      <c r="I19" s="30">
        <v>1</v>
      </c>
      <c r="J19" s="27">
        <v>1</v>
      </c>
      <c r="K19" s="30">
        <v>1</v>
      </c>
      <c r="L19" s="31" t="e">
        <f t="shared" si="4"/>
        <v>#VALUE!</v>
      </c>
      <c r="M19" s="31" t="e">
        <f t="shared" si="5"/>
        <v>#VALUE!</v>
      </c>
      <c r="N19" s="34" t="e">
        <f>SUM(L18:L19)/COUNTIF(L18:L19, "&gt;0")</f>
        <v>#VALUE!</v>
      </c>
      <c r="O19" s="34" t="e">
        <f>SUM(M18:M19)/COUNTIF(M18:M19, "&gt;-20")</f>
        <v>#VALUE!</v>
      </c>
    </row>
    <row r="20" spans="1:15" x14ac:dyDescent="0.2">
      <c r="A20" s="37" t="s">
        <v>36</v>
      </c>
      <c r="B20" s="21"/>
      <c r="C20" s="21" t="s">
        <v>24</v>
      </c>
      <c r="D20" s="35" t="s">
        <v>24</v>
      </c>
      <c r="E20" s="35" t="s">
        <v>24</v>
      </c>
      <c r="F20" s="19" t="e">
        <f t="shared" si="2"/>
        <v>#VALUE!</v>
      </c>
      <c r="G20" s="19" t="e">
        <f t="shared" si="3"/>
        <v>#VALUE!</v>
      </c>
      <c r="H20" s="20" t="e">
        <f t="shared" si="6"/>
        <v>#VALUE!</v>
      </c>
      <c r="I20" s="17">
        <v>1</v>
      </c>
      <c r="J20" s="22">
        <v>1</v>
      </c>
      <c r="K20" s="17">
        <v>1</v>
      </c>
      <c r="L20" s="16" t="e">
        <f t="shared" si="4"/>
        <v>#VALUE!</v>
      </c>
      <c r="M20" s="16" t="e">
        <f t="shared" si="5"/>
        <v>#VALUE!</v>
      </c>
    </row>
    <row r="21" spans="1:15" x14ac:dyDescent="0.2">
      <c r="A21" s="37" t="s">
        <v>45</v>
      </c>
      <c r="B21" s="21"/>
      <c r="C21" s="21" t="s">
        <v>24</v>
      </c>
      <c r="D21" s="35" t="s">
        <v>24</v>
      </c>
      <c r="E21" s="35" t="s">
        <v>24</v>
      </c>
      <c r="F21" s="19" t="e">
        <f t="shared" si="2"/>
        <v>#VALUE!</v>
      </c>
      <c r="G21" s="19" t="e">
        <f t="shared" si="3"/>
        <v>#VALUE!</v>
      </c>
      <c r="H21" s="20" t="e">
        <f t="shared" si="6"/>
        <v>#VALUE!</v>
      </c>
      <c r="I21" s="17">
        <v>1</v>
      </c>
      <c r="J21" s="22">
        <v>1</v>
      </c>
      <c r="K21" s="17">
        <v>1</v>
      </c>
      <c r="L21" s="16" t="e">
        <f t="shared" si="4"/>
        <v>#VALUE!</v>
      </c>
      <c r="M21" s="16" t="e">
        <f t="shared" si="5"/>
        <v>#VALUE!</v>
      </c>
      <c r="N21" s="34" t="e">
        <f>SUM(L20:L21)/COUNTIF(L20:L21, "&gt;0")</f>
        <v>#VALUE!</v>
      </c>
      <c r="O21" s="34" t="e">
        <f>SUM(M20:M21)/COUNTIF(M20:M21, "&gt;-20")</f>
        <v>#VALUE!</v>
      </c>
    </row>
    <row r="22" spans="1:15" x14ac:dyDescent="0.2">
      <c r="A22" s="36" t="s">
        <v>46</v>
      </c>
      <c r="B22" s="26"/>
      <c r="C22" s="26" t="s">
        <v>24</v>
      </c>
      <c r="D22" s="27" t="s">
        <v>24</v>
      </c>
      <c r="E22" s="27" t="s">
        <v>24</v>
      </c>
      <c r="F22" s="28" t="e">
        <f t="shared" si="2"/>
        <v>#VALUE!</v>
      </c>
      <c r="G22" s="28" t="e">
        <f t="shared" si="3"/>
        <v>#VALUE!</v>
      </c>
      <c r="H22" s="29" t="e">
        <f t="shared" si="6"/>
        <v>#VALUE!</v>
      </c>
      <c r="I22" s="30">
        <v>1</v>
      </c>
      <c r="J22" s="27">
        <v>1</v>
      </c>
      <c r="K22" s="30">
        <v>1</v>
      </c>
      <c r="L22" s="31" t="e">
        <f t="shared" si="4"/>
        <v>#VALUE!</v>
      </c>
      <c r="M22" s="31" t="e">
        <f t="shared" si="5"/>
        <v>#VALUE!</v>
      </c>
    </row>
    <row r="23" spans="1:15" x14ac:dyDescent="0.2">
      <c r="A23" s="36" t="s">
        <v>47</v>
      </c>
      <c r="B23" s="26"/>
      <c r="C23" s="26" t="s">
        <v>24</v>
      </c>
      <c r="D23" s="27" t="s">
        <v>24</v>
      </c>
      <c r="E23" s="27" t="s">
        <v>24</v>
      </c>
      <c r="F23" s="28" t="e">
        <f t="shared" si="2"/>
        <v>#VALUE!</v>
      </c>
      <c r="G23" s="28" t="e">
        <f t="shared" si="3"/>
        <v>#VALUE!</v>
      </c>
      <c r="H23" s="29" t="e">
        <f t="shared" si="6"/>
        <v>#VALUE!</v>
      </c>
      <c r="I23" s="30">
        <v>1</v>
      </c>
      <c r="J23" s="27">
        <v>1</v>
      </c>
      <c r="K23" s="30">
        <v>1</v>
      </c>
      <c r="L23" s="31" t="e">
        <f t="shared" si="4"/>
        <v>#VALUE!</v>
      </c>
      <c r="M23" s="31" t="e">
        <f t="shared" si="5"/>
        <v>#VALUE!</v>
      </c>
      <c r="N23" s="34" t="e">
        <f>SUM(L22:L23)/COUNTIF(L22:L23, "&gt;0")</f>
        <v>#VALUE!</v>
      </c>
      <c r="O23" s="34" t="e">
        <f>SUM(M22:M23)/COUNTIF(M22:M23, "&gt;-20")</f>
        <v>#VALUE!</v>
      </c>
    </row>
    <row r="24" spans="1:15" x14ac:dyDescent="0.2">
      <c r="A24" s="37" t="s">
        <v>37</v>
      </c>
      <c r="B24" s="21"/>
      <c r="C24" s="21" t="s">
        <v>24</v>
      </c>
      <c r="D24" s="35" t="s">
        <v>24</v>
      </c>
      <c r="E24" s="35" t="s">
        <v>24</v>
      </c>
      <c r="F24" s="19" t="e">
        <f t="shared" si="2"/>
        <v>#VALUE!</v>
      </c>
      <c r="G24" s="19" t="e">
        <f t="shared" si="3"/>
        <v>#VALUE!</v>
      </c>
      <c r="H24" s="20" t="e">
        <f t="shared" si="6"/>
        <v>#VALUE!</v>
      </c>
      <c r="I24" s="17">
        <v>1</v>
      </c>
      <c r="J24" s="22">
        <v>1</v>
      </c>
      <c r="K24" s="17">
        <v>1</v>
      </c>
      <c r="L24" s="16" t="e">
        <f t="shared" si="4"/>
        <v>#VALUE!</v>
      </c>
      <c r="M24" s="16" t="e">
        <f t="shared" si="5"/>
        <v>#VALUE!</v>
      </c>
    </row>
    <row r="25" spans="1:15" x14ac:dyDescent="0.2">
      <c r="A25" s="37" t="s">
        <v>38</v>
      </c>
      <c r="B25" s="21"/>
      <c r="C25" s="21" t="s">
        <v>24</v>
      </c>
      <c r="D25" s="35" t="s">
        <v>24</v>
      </c>
      <c r="E25" s="35" t="s">
        <v>24</v>
      </c>
      <c r="F25" s="19" t="e">
        <f t="shared" si="2"/>
        <v>#VALUE!</v>
      </c>
      <c r="G25" s="19" t="e">
        <f t="shared" si="3"/>
        <v>#VALUE!</v>
      </c>
      <c r="H25" s="20" t="e">
        <f t="shared" si="6"/>
        <v>#VALUE!</v>
      </c>
      <c r="I25" s="17">
        <v>1</v>
      </c>
      <c r="J25" s="22">
        <v>1</v>
      </c>
      <c r="K25" s="17">
        <v>1</v>
      </c>
      <c r="L25" s="16" t="e">
        <f t="shared" si="4"/>
        <v>#VALUE!</v>
      </c>
      <c r="M25" s="16" t="e">
        <f t="shared" si="5"/>
        <v>#VALUE!</v>
      </c>
      <c r="N25" s="34" t="e">
        <f>SUM(L24:L25)/COUNTIF(L24:L25, "&gt;0")</f>
        <v>#VALUE!</v>
      </c>
      <c r="O25" s="34" t="e">
        <f>SUM(M24:M25)/COUNTIF(M24:M25, "&gt;-20")</f>
        <v>#VALUE!</v>
      </c>
    </row>
    <row r="26" spans="1:15" x14ac:dyDescent="0.2">
      <c r="A26" s="36" t="s">
        <v>40</v>
      </c>
      <c r="B26" s="26"/>
      <c r="C26" s="26" t="s">
        <v>24</v>
      </c>
      <c r="D26" s="27" t="s">
        <v>24</v>
      </c>
      <c r="E26" s="27" t="s">
        <v>24</v>
      </c>
      <c r="F26" s="28" t="e">
        <f t="shared" si="2"/>
        <v>#VALUE!</v>
      </c>
      <c r="G26" s="28" t="e">
        <f t="shared" si="3"/>
        <v>#VALUE!</v>
      </c>
      <c r="H26" s="29" t="e">
        <f t="shared" si="6"/>
        <v>#VALUE!</v>
      </c>
      <c r="I26" s="30">
        <v>1</v>
      </c>
      <c r="J26" s="27">
        <v>1</v>
      </c>
      <c r="K26" s="30">
        <v>1</v>
      </c>
      <c r="L26" s="31" t="e">
        <f t="shared" si="4"/>
        <v>#VALUE!</v>
      </c>
      <c r="M26" s="31" t="e">
        <f t="shared" si="5"/>
        <v>#VALUE!</v>
      </c>
    </row>
    <row r="27" spans="1:15" x14ac:dyDescent="0.2">
      <c r="A27" s="36" t="s">
        <v>39</v>
      </c>
      <c r="B27" s="26"/>
      <c r="C27" s="26" t="s">
        <v>24</v>
      </c>
      <c r="D27" s="27" t="s">
        <v>24</v>
      </c>
      <c r="E27" s="27" t="s">
        <v>24</v>
      </c>
      <c r="F27" s="28" t="e">
        <f t="shared" si="2"/>
        <v>#VALUE!</v>
      </c>
      <c r="G27" s="28" t="e">
        <f t="shared" si="3"/>
        <v>#VALUE!</v>
      </c>
      <c r="H27" s="29" t="e">
        <f t="shared" si="6"/>
        <v>#VALUE!</v>
      </c>
      <c r="I27" s="30">
        <v>1</v>
      </c>
      <c r="J27" s="27">
        <v>1</v>
      </c>
      <c r="K27" s="30">
        <v>1</v>
      </c>
      <c r="L27" s="31" t="e">
        <f t="shared" si="4"/>
        <v>#VALUE!</v>
      </c>
      <c r="M27" s="31" t="e">
        <f t="shared" si="5"/>
        <v>#VALUE!</v>
      </c>
      <c r="N27" s="34" t="e">
        <f>SUM(L26:L27)/COUNTIF(L26:L27, "&gt;0")</f>
        <v>#VALUE!</v>
      </c>
      <c r="O27" s="34" t="e">
        <f>SUM(M26:M27)/COUNTIF(M26:M27, "&gt;-20")</f>
        <v>#VALUE!</v>
      </c>
    </row>
    <row r="28" spans="1:15" x14ac:dyDescent="0.2">
      <c r="A28" s="37" t="s">
        <v>48</v>
      </c>
      <c r="B28" s="21"/>
      <c r="C28" s="21" t="s">
        <v>24</v>
      </c>
      <c r="D28" s="35" t="s">
        <v>24</v>
      </c>
      <c r="E28" s="35" t="s">
        <v>24</v>
      </c>
      <c r="F28" s="19" t="e">
        <f t="shared" si="2"/>
        <v>#VALUE!</v>
      </c>
      <c r="G28" s="19" t="e">
        <f t="shared" si="3"/>
        <v>#VALUE!</v>
      </c>
      <c r="H28" s="20" t="e">
        <f t="shared" si="6"/>
        <v>#VALUE!</v>
      </c>
      <c r="I28" s="17">
        <v>1</v>
      </c>
      <c r="J28" s="22">
        <v>1</v>
      </c>
      <c r="K28" s="17">
        <v>1</v>
      </c>
      <c r="L28" s="16" t="e">
        <f t="shared" si="4"/>
        <v>#VALUE!</v>
      </c>
      <c r="M28" s="16" t="e">
        <f t="shared" si="5"/>
        <v>#VALUE!</v>
      </c>
    </row>
    <row r="29" spans="1:15" x14ac:dyDescent="0.2">
      <c r="A29" s="37" t="s">
        <v>49</v>
      </c>
      <c r="B29" s="21"/>
      <c r="C29" s="21" t="s">
        <v>24</v>
      </c>
      <c r="D29" s="35" t="s">
        <v>24</v>
      </c>
      <c r="E29" s="35" t="s">
        <v>24</v>
      </c>
      <c r="F29" s="19" t="e">
        <f t="shared" si="2"/>
        <v>#VALUE!</v>
      </c>
      <c r="G29" s="19" t="e">
        <f t="shared" si="3"/>
        <v>#VALUE!</v>
      </c>
      <c r="H29" s="20" t="e">
        <f t="shared" si="6"/>
        <v>#VALUE!</v>
      </c>
      <c r="I29" s="17">
        <v>1</v>
      </c>
      <c r="J29" s="22">
        <v>1</v>
      </c>
      <c r="K29" s="17">
        <v>1</v>
      </c>
      <c r="L29" s="16" t="e">
        <f t="shared" si="4"/>
        <v>#VALUE!</v>
      </c>
      <c r="M29" s="16" t="e">
        <f t="shared" si="5"/>
        <v>#VALUE!</v>
      </c>
      <c r="N29" s="34" t="e">
        <f>SUM(L28:L29)/COUNTIF(L28:L29, "&gt;0")</f>
        <v>#VALUE!</v>
      </c>
      <c r="O29" s="34" t="e">
        <f>SUM(M28:M29)/COUNTIF(M28:M29, "&gt;-20")</f>
        <v>#VALUE!</v>
      </c>
    </row>
    <row r="30" spans="1:15" x14ac:dyDescent="0.2">
      <c r="A30" s="36" t="s">
        <v>41</v>
      </c>
      <c r="B30" s="26"/>
      <c r="C30" s="26" t="s">
        <v>24</v>
      </c>
      <c r="D30" s="27" t="s">
        <v>24</v>
      </c>
      <c r="E30" s="27" t="s">
        <v>24</v>
      </c>
      <c r="F30" s="28" t="e">
        <f t="shared" si="2"/>
        <v>#VALUE!</v>
      </c>
      <c r="G30" s="28" t="e">
        <f t="shared" si="3"/>
        <v>#VALUE!</v>
      </c>
      <c r="H30" s="29" t="e">
        <f t="shared" si="6"/>
        <v>#VALUE!</v>
      </c>
      <c r="I30" s="30">
        <v>1</v>
      </c>
      <c r="J30" s="27">
        <v>1</v>
      </c>
      <c r="K30" s="30">
        <v>1</v>
      </c>
      <c r="L30" s="31" t="e">
        <f t="shared" si="4"/>
        <v>#VALUE!</v>
      </c>
      <c r="M30" s="31" t="e">
        <f t="shared" si="5"/>
        <v>#VALUE!</v>
      </c>
    </row>
    <row r="31" spans="1:15" x14ac:dyDescent="0.2">
      <c r="A31" s="36" t="s">
        <v>42</v>
      </c>
      <c r="B31" s="26"/>
      <c r="C31" s="26" t="s">
        <v>24</v>
      </c>
      <c r="D31" s="27" t="s">
        <v>24</v>
      </c>
      <c r="E31" s="27" t="s">
        <v>24</v>
      </c>
      <c r="F31" s="28" t="e">
        <f t="shared" si="2"/>
        <v>#VALUE!</v>
      </c>
      <c r="G31" s="28" t="e">
        <f t="shared" si="3"/>
        <v>#VALUE!</v>
      </c>
      <c r="H31" s="29" t="e">
        <f t="shared" si="6"/>
        <v>#VALUE!</v>
      </c>
      <c r="I31" s="30">
        <v>1</v>
      </c>
      <c r="J31" s="27">
        <v>1</v>
      </c>
      <c r="K31" s="30">
        <v>1</v>
      </c>
      <c r="L31" s="31" t="e">
        <f t="shared" si="4"/>
        <v>#VALUE!</v>
      </c>
      <c r="M31" s="31" t="e">
        <f t="shared" si="5"/>
        <v>#VALUE!</v>
      </c>
      <c r="N31" s="34" t="e">
        <f>SUM(L30:L31)/COUNTIF(L30:L31, "&gt;0")</f>
        <v>#VALUE!</v>
      </c>
      <c r="O31" s="34" t="e">
        <f>SUM(M30:M31)/COUNTIF(M30:M31, "&gt;-20")</f>
        <v>#VALUE!</v>
      </c>
    </row>
    <row r="32" spans="1:15" x14ac:dyDescent="0.2">
      <c r="A32" s="37" t="s">
        <v>50</v>
      </c>
      <c r="B32" s="21"/>
      <c r="C32" s="21" t="s">
        <v>24</v>
      </c>
      <c r="D32" s="35" t="s">
        <v>24</v>
      </c>
      <c r="E32" s="35" t="s">
        <v>24</v>
      </c>
      <c r="F32" s="19" t="e">
        <f t="shared" si="2"/>
        <v>#VALUE!</v>
      </c>
      <c r="G32" s="19" t="e">
        <f t="shared" si="3"/>
        <v>#VALUE!</v>
      </c>
      <c r="H32" s="20" t="e">
        <f t="shared" si="6"/>
        <v>#VALUE!</v>
      </c>
      <c r="I32" s="17">
        <v>1</v>
      </c>
      <c r="J32" s="22">
        <v>1</v>
      </c>
      <c r="K32" s="17">
        <v>1</v>
      </c>
      <c r="L32" s="16" t="e">
        <f t="shared" si="4"/>
        <v>#VALUE!</v>
      </c>
      <c r="M32" s="16" t="e">
        <f t="shared" si="5"/>
        <v>#VALUE!</v>
      </c>
    </row>
    <row r="33" spans="1:15" x14ac:dyDescent="0.2">
      <c r="A33" s="37" t="s">
        <v>51</v>
      </c>
      <c r="B33" s="21"/>
      <c r="C33" s="21" t="s">
        <v>24</v>
      </c>
      <c r="D33" s="35" t="s">
        <v>24</v>
      </c>
      <c r="E33" s="35" t="s">
        <v>24</v>
      </c>
      <c r="F33" s="19" t="e">
        <f t="shared" si="2"/>
        <v>#VALUE!</v>
      </c>
      <c r="G33" s="19" t="e">
        <f t="shared" si="3"/>
        <v>#VALUE!</v>
      </c>
      <c r="H33" s="20" t="e">
        <f t="shared" si="6"/>
        <v>#VALUE!</v>
      </c>
      <c r="I33" s="17">
        <v>1</v>
      </c>
      <c r="J33" s="22">
        <v>1</v>
      </c>
      <c r="K33" s="17">
        <v>1</v>
      </c>
      <c r="L33" s="16" t="e">
        <f t="shared" si="4"/>
        <v>#VALUE!</v>
      </c>
      <c r="M33" s="16" t="e">
        <f t="shared" si="5"/>
        <v>#VALUE!</v>
      </c>
      <c r="N33" s="34" t="e">
        <f>SUM(L32:L33)/COUNTIF(L32:L33, "&gt;0")</f>
        <v>#VALUE!</v>
      </c>
      <c r="O33" s="34" t="e">
        <f>SUM(M32:M33)/COUNTIF(M32:M33, "&gt;-20")</f>
        <v>#VALUE!</v>
      </c>
    </row>
    <row r="36" spans="1:15" ht="20.25" x14ac:dyDescent="0.3">
      <c r="A36" s="6" t="s">
        <v>25</v>
      </c>
    </row>
    <row r="37" spans="1:15" ht="20.25" x14ac:dyDescent="0.3">
      <c r="A37" s="6" t="s">
        <v>29</v>
      </c>
    </row>
    <row r="39" spans="1:15" ht="20.25" x14ac:dyDescent="0.3">
      <c r="A39" s="6" t="s">
        <v>27</v>
      </c>
    </row>
    <row r="40" spans="1:15" ht="20.25" x14ac:dyDescent="0.3">
      <c r="A40" s="7" t="s">
        <v>28</v>
      </c>
    </row>
    <row r="42" spans="1:15" ht="20.25" x14ac:dyDescent="0.3">
      <c r="A42" s="6" t="s">
        <v>52</v>
      </c>
    </row>
  </sheetData>
  <phoneticPr fontId="0" type="noConversion"/>
  <pageMargins left="0.75" right="0.75" top="1" bottom="1" header="0.5" footer="0.5"/>
  <pageSetup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Acid Method Calculator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Younan</dc:creator>
  <cp:lastModifiedBy>Jen Sluga</cp:lastModifiedBy>
  <cp:lastPrinted>2012-11-06T03:13:22Z</cp:lastPrinted>
  <dcterms:created xsi:type="dcterms:W3CDTF">2011-08-03T16:23:19Z</dcterms:created>
  <dcterms:modified xsi:type="dcterms:W3CDTF">2019-10-02T14:11:49Z</dcterms:modified>
</cp:coreProperties>
</file>